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Height="1768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4" name="ID_47ADE4DCB12949CF979BCA55C94982DE" descr="微信图片_20240226155219"/>
        <xdr:cNvPicPr/>
      </xdr:nvPicPr>
      <xdr:blipFill>
        <a:blip r:embed="rId1"/>
        <a:stretch>
          <a:fillRect/>
        </a:stretch>
      </xdr:blipFill>
      <xdr:spPr>
        <a:xfrm>
          <a:off x="0" y="0"/>
          <a:ext cx="9093200" cy="7867650"/>
        </a:xfrm>
        <a:prstGeom prst="rect">
          <a:avLst/>
        </a:prstGeom>
      </xdr:spPr>
    </xdr:pic>
  </etc:cellImage>
  <etc:cellImage>
    <xdr:pic>
      <xdr:nvPicPr>
        <xdr:cNvPr id="6" name="ID_5A68CB2C8CF24C4B8B75CCBF4D84C92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29550" y="647700"/>
          <a:ext cx="12801600" cy="12058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CCA8D6D92B4B4D15A3308F70EC4EE08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829550" y="914400"/>
          <a:ext cx="13430250" cy="11506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303DC5F60FD74723B0BED9BF9463948D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31050" y="2247900"/>
          <a:ext cx="13696950" cy="848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4435505E4D3444C2B49B932C982A96F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131050" y="3048000"/>
          <a:ext cx="12522200" cy="918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ED4B863F285F4AD9A9C094EA965BB35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131050" y="3314700"/>
          <a:ext cx="13817600" cy="7829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0244CC1D4A954542B4BEE1F289BDAF5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131050" y="3581400"/>
          <a:ext cx="12941300" cy="850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6E9682AB056F46BB87A38954D99A141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426450" y="679450"/>
          <a:ext cx="12407900" cy="787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CEC6477D13B24A38A034292F6B30D39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956550" y="7461250"/>
          <a:ext cx="12553950" cy="855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A2BA74306B974BDB85B180C5DD2D34AC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677400" y="679450"/>
          <a:ext cx="14465300" cy="7410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4467A902B06C4D3F9B3721EB5788EF5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677400" y="946150"/>
          <a:ext cx="13373100" cy="8083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027FB0CDFB8D4311B548AD6B6F1EE08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677400" y="1212850"/>
          <a:ext cx="12331700" cy="9277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CBE6229419464F35B5F1A6CCC2457C6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677400" y="1479550"/>
          <a:ext cx="12382500" cy="949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B36186A424164D699DF2E76F14ADE46D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677400" y="1746250"/>
          <a:ext cx="13093700" cy="955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07466C3FF9F54293AEE7D520A471900C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677400" y="2012950"/>
          <a:ext cx="12630150" cy="9131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489AC0730F5F4AA3BCC994AA87A269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9686290" y="4003675"/>
          <a:ext cx="14979650" cy="10026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93DB618DCA2F4111B416D385589CA8C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700770" y="10464800"/>
          <a:ext cx="4019550" cy="760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F80DDEE824464BDABBDF3025A3D1F65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9686290" y="10464800"/>
          <a:ext cx="3835400" cy="956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5DF843C4C25242E886DC1BA739960F63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1502390" y="10464800"/>
          <a:ext cx="20135850" cy="1252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59C70263C7A64220AD7C96FF220DB9E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9686290" y="5076825"/>
          <a:ext cx="15354300" cy="9950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8DBBCD28CB9E4836AAB9C54EF9845EB8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9686290" y="5337175"/>
          <a:ext cx="15398750" cy="1034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D8C793A2818D4B28BCCD6B6198FC2DE7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9686290" y="5603875"/>
          <a:ext cx="15125700" cy="1016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BD8460C867A0497389BF3425E0807E40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9686290" y="5870575"/>
          <a:ext cx="15259050" cy="10979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E10C694D27EE4AB187B0A512CF27F48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686290" y="6137275"/>
          <a:ext cx="15208250" cy="1109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F2E6B1D29D6C4AF18BDB642D98582340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9686290" y="4537075"/>
          <a:ext cx="15316200" cy="10991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5CCE97B3448B4FD08256D467B0000933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9686290" y="7204075"/>
          <a:ext cx="15068550" cy="103124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<sst xmlns="http://schemas.openxmlformats.org/spreadsheetml/2006/main" count="208" uniqueCount="123">
  <si>
    <t>电机材料购买表</t>
  </si>
  <si>
    <t>商品简称</t>
  </si>
  <si>
    <t>数量</t>
  </si>
  <si>
    <t>单位</t>
  </si>
  <si>
    <t>规格</t>
  </si>
  <si>
    <t>型号</t>
  </si>
  <si>
    <t>单价</t>
  </si>
  <si>
    <t>总价</t>
  </si>
  <si>
    <t>产品图片</t>
  </si>
  <si>
    <t>链接</t>
  </si>
  <si>
    <t>开发板</t>
  </si>
  <si>
    <t>个</t>
  </si>
  <si>
    <t>达妙科技</t>
  </si>
  <si>
    <t>https://item.taobao.com/item.htm?abbucket=17&amp;id=767305853444&amp;ns=1&amp;spm=a21n57.1.item.4.7713523cYvrGQW&amp;skuId=5440731611044</t>
  </si>
  <si>
    <t>https://item.taobao.com/item.htm?abbucket=17&amp;id=767305853444&amp;ns=1&amp;spm=a21n57.1.item.4.7713523cYvrGQW</t>
  </si>
  <si>
    <r>
      <rPr>
        <sz val="16"/>
        <color rgb="FF000000"/>
        <rFont val="宋体"/>
        <charset val="134"/>
        <scheme val="major"/>
      </rPr>
      <t>D</t>
    </r>
    <r>
      <rPr>
        <sz val="16"/>
        <color rgb="FF000000"/>
        <rFont val="宋体"/>
        <charset val="134"/>
        <scheme val="major"/>
      </rPr>
      <t>M4310</t>
    </r>
  </si>
  <si>
    <t>DM-J4310-2EC</t>
  </si>
  <si>
    <t>https://item.taobao.com/item.htm?id=675214894503&amp;spm=a1z10.3-c-s.w4002-23557095015.12.531961f38CXuBL&amp;skuId=4852544328338</t>
  </si>
  <si>
    <t>https://item.taobao.com/item.htm?id=675214894503&amp;spm=a1z10.3-c-s.w4002-23557095015.12.531961f38CXuBL</t>
  </si>
  <si>
    <r>
      <rPr>
        <sz val="16"/>
        <color rgb="FF000000"/>
        <rFont val="宋体"/>
        <charset val="134"/>
        <scheme val="major"/>
      </rPr>
      <t>X</t>
    </r>
    <r>
      <rPr>
        <sz val="16"/>
        <color rgb="FF000000"/>
        <rFont val="宋体"/>
        <charset val="134"/>
        <scheme val="major"/>
      </rPr>
      <t>T30 2+2</t>
    </r>
  </si>
  <si>
    <t>XT30 2+2</t>
  </si>
  <si>
    <t>https://item.taobao.com/item.htm?id=781570215534&amp;spm=a1z10.3-c-s.w4002-23557095015.9.218161f3k2HIe5&amp;skuId=5340576637041</t>
  </si>
  <si>
    <t>转接板</t>
  </si>
  <si>
    <t>达妙科技关节电机配线 XT30 2+2 端子线CAN线GH1.25线线材专拍-淘宝网 (taobao.com)</t>
  </si>
  <si>
    <t>can线</t>
  </si>
  <si>
    <t>条</t>
  </si>
  <si>
    <t>https://item.taobao.com/item.htm?id=781570215534&amp;skuId=5340576637047&amp;spm=a1z10.3-c-s.w4002-23557095015.9.218161f3k2HIe5</t>
  </si>
  <si>
    <t>XT30双端</t>
  </si>
  <si>
    <t>https://item.taobao.com/item.htm?id=781570215534&amp;skuId=5340576637049&amp;spm=a1z10.3-c-s.w4002-23557095015.9.218161f3k2HIe5</t>
  </si>
  <si>
    <t>usb转can模块</t>
  </si>
  <si>
    <t>DM-USBCU1</t>
  </si>
  <si>
    <t>https://item.taobao.com/item.htm?id=639679565187&amp;spm=a1z10.3-c-s.w4002-23557095015.9.605361f3FTgW6b</t>
  </si>
  <si>
    <t>DMH6215</t>
  </si>
  <si>
    <t>DM-H6215</t>
  </si>
  <si>
    <t>https://item.taobao.com/item.htm?abbucket=14&amp;id=800912277956&amp;ns=1&amp;priceTId=2147bf4217173165784418472e32b3&amp;spm=a21n57.1.item.4.518f523cYK0JlL&amp;skuId=5625814459196</t>
  </si>
  <si>
    <t>材料购买表</t>
  </si>
  <si>
    <t>杯头螺丝</t>
  </si>
  <si>
    <t>件</t>
  </si>
  <si>
    <t>M2.5*20[50个]</t>
  </si>
  <si>
    <t>SZ105-国标DIN912</t>
  </si>
  <si>
    <t>https://detail.tmall.com/item.htm?abbucket=9&amp;id=635755541429&amp;rn=fae803cdf914543828e5c5339c031aed&amp;spm=a1z10.5-b.w4011-14789417929.90.58f73750Dss4JO&amp;skuId=4556124369916</t>
  </si>
  <si>
    <t>M3*12[50个]</t>
  </si>
  <si>
    <t>https://detail.tmall.com/item.htm?abbucket=9&amp;id=635755541429&amp;rn=fae803cdf914543828e5c5339c031aed&amp;skuId=4551620356171&amp;spm=a1z10.5-b.w4011-14789417929.90.58f73750Dss4JO</t>
  </si>
  <si>
    <t>M3*20[50个]</t>
  </si>
  <si>
    <t>https://detail.tmall.com/item.htm?abbucket=9&amp;id=635755541429&amp;rn=fae803cdf914543828e5c5339c031aed&amp;spm=a1z10.5-b.w4011-14789417929.90.58f73750Dss4JO&amp;skuId=4551620356173</t>
  </si>
  <si>
    <t>M3*40[50个]</t>
  </si>
  <si>
    <t>https://detail.tmall.com/item.htm?abbucket=9&amp;id=635755541429&amp;rn=fae803cdf914543828e5c5339c031aed&amp;skuId=4551620356166&amp;spm=a1z10.5-b.w4011-14789417929.90.58f73750Dss4JO</t>
  </si>
  <si>
    <t>M5*25[20个]</t>
  </si>
  <si>
    <t>https://detail.tmall.com/item.htm?abbucket=9&amp;id=635755541429&amp;rn=fae803cdf914543828e5c5339c031aed&amp;spm=a1z10.5-b.w4011-14789417929.90.58f73750Dss4JO&amp;skuId=4555949761452</t>
  </si>
  <si>
    <t>沉头螺丝</t>
  </si>
  <si>
    <t>M3*8[50个]</t>
  </si>
  <si>
    <t>SZ967-12.9级</t>
  </si>
  <si>
    <t>https://detail.tmall.com/item.htm?spm=a1z10.5-b.w4011-14789417929.90.66c564f7UCumYJ&amp;id=693377485791&amp;rn=d26e508268ad22e8b3e0dcd11ac26e29&amp;abbucket=9&amp;skuId=4920755308732</t>
  </si>
  <si>
    <t>M3*10[50个]</t>
  </si>
  <si>
    <t>https://detail.tmall.com/item.htm?spm=a1z10.5-b.w4011-14789417929.90.66c564f7UCumYJ&amp;id=693377485791&amp;rn=d26e508268ad22e8b3e0dcd11ac26e29&amp;abbucket=9&amp;skuId=4920755308733</t>
  </si>
  <si>
    <t>https://detail.tmall.com/item.htm?spm=a1z10.5-b.w4011-14789417929.90.66c564f7UCumYJ&amp;id=693377485791&amp;rn=d26e508268ad22e8b3e0dcd11ac26e29&amp;abbucket=9&amp;skuId=4920755308734</t>
  </si>
  <si>
    <t>https://detail.tmall.com/item.htm?spm=a1z10.5-b.w4011-14789417929.90.66c564f7UCumYJ&amp;id=693377485791&amp;rn=d26e508268ad22e8b3e0dcd11ac26e29&amp;abbucket=9&amp;skuId=4920755308736</t>
  </si>
  <si>
    <t>M3*30[50个]</t>
  </si>
  <si>
    <t>https://detail.tmall.com/item.htm?spm=a1z10.5-b.w4011-14789417929.90.66c564f7UCumYJ&amp;id=693377485791&amp;rn=d26e508268ad22e8b3e0dcd11ac26e29&amp;abbucket=9&amp;skuId=4920755308738</t>
  </si>
  <si>
    <t>螺母</t>
  </si>
  <si>
    <t>包</t>
  </si>
  <si>
    <t>M2.5【304材质】*20颗</t>
  </si>
  <si>
    <t>SZ124-003</t>
  </si>
  <si>
    <t>https://detail.tmall.com/item.htm?abbucket=9&amp;id=608236589609&amp;rn=8c49c1b43c594f71c2b1e760ec169d3d&amp;spm=a1z10.5-b.w4011-14789417929.72.14c63d277XfrHv&amp;skuId=4269028208522</t>
  </si>
  <si>
    <t>M3【304材质】*50颗</t>
  </si>
  <si>
    <t>https://detail.tmall.com/item.htm?abbucket=9&amp;id=608236589609&amp;rn=8c49c1b43c594f71c2b1e760ec169d3d&amp;skuId=4269028208523&amp;spm=a1z10.5-b.w4011-14789417929.72.14c63d277XfrHv</t>
  </si>
  <si>
    <t>M5【304材质】*50颗</t>
  </si>
  <si>
    <t>https://detail.tmall.com/item.htm?abbucket=9&amp;id=608236589609&amp;rn=8c49c1b43c594f71c2b1e760ec169d3d&amp;skuId=4269028208525&amp;spm=a1z10.5-b.w4011-14789417929.72.14c63d277XfrHv</t>
  </si>
  <si>
    <t>法兰轴承</t>
  </si>
  <si>
    <t>5*13*4 10只</t>
  </si>
  <si>
    <t>F MF2-5</t>
  </si>
  <si>
    <t>https://detail.tmall.com/item.htm?abbucket=18&amp;id=611878216362&amp;ns=1&amp;skuId=4796865906810&amp;spm=a21n57.1.0.0.73b4523cUnPFfv</t>
  </si>
  <si>
    <t>尼龙柱</t>
  </si>
  <si>
    <t>3.2*5*20(100个)</t>
  </si>
  <si>
    <t>https://detail.tmall.com/item.htm?abbucket=3&amp;id=657886188083&amp;ns=1&amp;spm=a21n57.1.item.70.20ec523ci8RYdv&amp;skuId=4752840933627</t>
  </si>
  <si>
    <t>轮胎</t>
  </si>
  <si>
    <t>江昕5x2实心胎</t>
  </si>
  <si>
    <t>5x2A</t>
  </si>
  <si>
    <t>https://item.taobao.com/item.htm?abbucket=3&amp;id=656786735880&amp;ns=1&amp;skuId=5037574378818&amp;spm=a21n57.1.0.0.3858523ctc6wDS</t>
  </si>
  <si>
    <t>垫片</t>
  </si>
  <si>
    <t>M5*8*0.5 [100粒</t>
  </si>
  <si>
    <t>GB97</t>
  </si>
  <si>
    <t>https://detail.tmall.com/item.htm?abbucket=9&amp;id=736651447364&amp;rn=ffa60ade4e79ec989500b2fa85aca006&amp;spm=a1z10.3-b.w4011-14789405706.62.33cc37ba2mBXnm&amp;skuId=5085431764100</t>
  </si>
  <si>
    <t>打印件</t>
  </si>
  <si>
    <t>名称</t>
  </si>
  <si>
    <t>长*宽*高（外形）</t>
  </si>
  <si>
    <t>打印参数（仅供参考）</t>
  </si>
  <si>
    <t>放置</t>
  </si>
  <si>
    <t>填充密度</t>
  </si>
  <si>
    <t>墙数</t>
  </si>
  <si>
    <t>速度</t>
  </si>
  <si>
    <t>质量（或支撑）</t>
  </si>
  <si>
    <t>前壳</t>
  </si>
  <si>
    <t>59.4*43.4*6</t>
  </si>
  <si>
    <t>后壳</t>
  </si>
  <si>
    <t>59.4*43.4*5.5</t>
  </si>
  <si>
    <t>打印件-斜1</t>
  </si>
  <si>
    <t>100*30*40</t>
  </si>
  <si>
    <t>挡块-左</t>
  </si>
  <si>
    <t>60.58*55.04*23</t>
  </si>
  <si>
    <t>挡块-右</t>
  </si>
  <si>
    <t>斜板</t>
  </si>
  <si>
    <t>106*165*41.5</t>
  </si>
  <si>
    <t>电机连接打印件-1</t>
  </si>
  <si>
    <t>53.69*35*13</t>
  </si>
  <si>
    <t>电机连接打印件-2</t>
  </si>
  <si>
    <t>35*35*5.5</t>
  </si>
  <si>
    <t>电池盒-底板</t>
  </si>
  <si>
    <t>66*45*8</t>
  </si>
  <si>
    <t>电池盒-侧板1</t>
  </si>
  <si>
    <t>55*44*12</t>
  </si>
  <si>
    <t>电池盒-侧板2</t>
  </si>
  <si>
    <t>55*29*12</t>
  </si>
  <si>
    <t>支撑轮</t>
  </si>
  <si>
    <t>42*42*5</t>
  </si>
  <si>
    <t>轮毂打印件-内圈</t>
  </si>
  <si>
    <t>86*86*25</t>
  </si>
  <si>
    <t>轮毂打印垫片</t>
  </si>
  <si>
    <t>68*68*2.5</t>
  </si>
  <si>
    <t>轮毂打印件-上盖片</t>
  </si>
  <si>
    <t>92*92*5</t>
  </si>
  <si>
    <t>轮毂打印件-下盖片</t>
  </si>
  <si>
    <t>总计：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</si>
</sst>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_ "/>
  </numFmts>
  <fonts count="29">
    <font>
      <sz val="11"/>
      <color theme="1"/>
      <name val="宋体"/>
      <charset val="134"/>
      <scheme val="minor"/>
    </font>
    <font>
      <sz val="16"/>
      <color theme="1"/>
      <name val="宋体"/>
      <charset val="134"/>
      <scheme val="minor"/>
    </font>
    <font>
      <sz val="11"/>
      <color rgb="FF000000"/>
      <name val="宋体"/>
      <charset val="134"/>
    </font>
    <font>
      <sz val="24"/>
      <color theme="1"/>
      <name val="微软雅黑"/>
      <charset val="134"/>
    </font>
    <font>
      <sz val="16"/>
      <color rgb="FF000000"/>
      <name val="宋体"/>
      <charset val="134"/>
      <scheme val="major"/>
    </font>
    <font>
      <sz val="16"/>
      <color rgb="FF000000"/>
      <name val="宋体"/>
      <charset val="134"/>
      <scheme val="minor"/>
    </font>
    <font>
      <sz val="16"/>
      <color rgb="FF000000"/>
      <name val="宋体"/>
      <charset val="134"/>
    </font>
    <font>
      <sz val="24"/>
      <color theme="1"/>
      <name val="宋体"/>
      <charset val="134"/>
      <scheme val="minor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u/>
      <sz val="11"/>
      <color rgb="FF800080"/>
      <name val="宋体"/>
      <charset val="134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rgb="FFFF0000"/>
      </bottom>
      <diagonal/>
    </border>
    <border>
      <left/>
      <right/>
      <top style="thick">
        <color rgb="FFFF0000"/>
      </top>
      <bottom style="thick">
        <color rgb="FFFF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2" borderId="3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16" fillId="0" borderId="4" applyNumberFormat="0" applyFill="0" applyAlignment="0" applyProtection="0">
      <alignment vertical="center"/>
    </xf>
    <xf numFmtId="0" fontId="17" fillId="0" borderId="5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3" borderId="6" applyNumberFormat="0" applyAlignment="0" applyProtection="0">
      <alignment vertical="center"/>
    </xf>
    <xf numFmtId="0" fontId="19" fillId="4" borderId="7" applyNumberFormat="0" applyAlignment="0" applyProtection="0">
      <alignment vertical="center"/>
    </xf>
    <xf numFmtId="0" fontId="20" fillId="4" borderId="6" applyNumberFormat="0" applyAlignment="0" applyProtection="0">
      <alignment vertical="center"/>
    </xf>
    <xf numFmtId="0" fontId="21" fillId="5" borderId="8" applyNumberFormat="0" applyAlignment="0" applyProtection="0">
      <alignment vertical="center"/>
    </xf>
    <xf numFmtId="0" fontId="22" fillId="0" borderId="9" applyNumberFormat="0" applyFill="0" applyAlignment="0" applyProtection="0">
      <alignment vertical="center"/>
    </xf>
    <xf numFmtId="0" fontId="23" fillId="0" borderId="10" applyNumberFormat="0" applyFill="0" applyAlignment="0" applyProtection="0">
      <alignment vertical="center"/>
    </xf>
    <xf numFmtId="0" fontId="24" fillId="6" borderId="0" applyNumberFormat="0" applyBorder="0" applyAlignment="0" applyProtection="0">
      <alignment vertical="center"/>
    </xf>
    <xf numFmtId="0" fontId="25" fillId="7" borderId="0" applyNumberFormat="0" applyBorder="0" applyAlignment="0" applyProtection="0">
      <alignment vertical="center"/>
    </xf>
    <xf numFmtId="0" fontId="26" fillId="8" borderId="0" applyNumberFormat="0" applyBorder="0" applyAlignment="0" applyProtection="0">
      <alignment vertical="center"/>
    </xf>
    <xf numFmtId="0" fontId="27" fillId="9" borderId="0" applyNumberFormat="0" applyBorder="0" applyAlignment="0" applyProtection="0">
      <alignment vertical="center"/>
    </xf>
    <xf numFmtId="0" fontId="28" fillId="10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0" applyNumberFormat="0" applyBorder="0" applyAlignment="0" applyProtection="0">
      <alignment vertical="center"/>
    </xf>
    <xf numFmtId="0" fontId="28" fillId="15" borderId="0" applyNumberFormat="0" applyBorder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0" fontId="27" fillId="20" borderId="0" applyNumberFormat="0" applyBorder="0" applyAlignment="0" applyProtection="0">
      <alignment vertical="center"/>
    </xf>
    <xf numFmtId="0" fontId="27" fillId="21" borderId="0" applyNumberFormat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</cellStyleXfs>
  <cellXfs count="24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>
      <alignment vertic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2" fillId="0" borderId="0" xfId="0" applyFont="1">
      <alignment vertical="center"/>
    </xf>
    <xf numFmtId="0" fontId="1" fillId="0" borderId="2" xfId="0" applyFont="1" applyBorder="1" applyAlignment="1">
      <alignment horizontal="center" vertical="center" wrapText="1"/>
    </xf>
    <xf numFmtId="176" fontId="1" fillId="0" borderId="0" xfId="0" applyNumberFormat="1" applyFont="1" applyAlignment="1">
      <alignment horizontal="center" vertical="center"/>
    </xf>
    <xf numFmtId="177" fontId="1" fillId="0" borderId="0" xfId="0" applyNumberFormat="1" applyFont="1" applyAlignment="1">
      <alignment horizontal="center" vertical="center"/>
    </xf>
    <xf numFmtId="0" fontId="7" fillId="0" borderId="0" xfId="0" applyFont="1">
      <alignment vertical="center"/>
    </xf>
    <xf numFmtId="0" fontId="8" fillId="0" borderId="0" xfId="6">
      <alignment vertical="center"/>
    </xf>
    <xf numFmtId="0" fontId="8" fillId="0" borderId="0" xfId="6" applyFont="1">
      <alignment vertical="center"/>
    </xf>
    <xf numFmtId="0" fontId="9" fillId="0" borderId="0" xfId="6" applyFont="1">
      <alignment vertical="center"/>
    </xf>
    <xf numFmtId="0" fontId="9" fillId="0" borderId="0" xfId="6" applyFont="1" applyAlignment="1">
      <alignment horizontal="center" vertical="center"/>
    </xf>
    <xf numFmtId="0" fontId="8" fillId="0" borderId="0" xfId="6" applyAlignment="1">
      <alignment horizontal="center" vertical="center"/>
    </xf>
    <xf numFmtId="0" fontId="10" fillId="0" borderId="0" xfId="6" applyFont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item.taobao.com/item.htm?id=781570215534&amp;spm=a1z10.3-c-s.w4002-23557095015.9.218161f3k2HIe5&amp;skuId=5340576637041" TargetMode="External"/><Relationship Id="rId8" Type="http://schemas.openxmlformats.org/officeDocument/2006/relationships/hyperlink" Target="https://detail.tmall.com/item.htm?abbucket=9&amp;id=736651447364&amp;rn=ffa60ade4e79ec989500b2fa85aca006&amp;spm=a1z10.3-b.w4011-14789405706.62.33cc37ba2mBXnm&amp;skuId=5085431764100" TargetMode="External"/><Relationship Id="rId7" Type="http://schemas.openxmlformats.org/officeDocument/2006/relationships/hyperlink" Target="https://detail.tmall.com/item.htm?abbucket=18&amp;id=611878216362&amp;ns=1&amp;skuId=4796865906810&amp;spm=a21n57.1.0.0.73b4523cUnPFfv" TargetMode="External"/><Relationship Id="rId6" Type="http://schemas.openxmlformats.org/officeDocument/2006/relationships/hyperlink" Target="https://item.taobao.com/item.htm?abbucket=3&amp;id=656786735880&amp;ns=1&amp;skuId=5037574378818&amp;spm=a21n57.1.0.0.3858523ctc6wDS" TargetMode="External"/><Relationship Id="rId5" Type="http://schemas.openxmlformats.org/officeDocument/2006/relationships/hyperlink" Target="https://detail.tmall.com/item.htm?abbucket=9&amp;id=608236589609&amp;rn=8c49c1b43c594f71c2b1e760ec169d3d&amp;skuId=4269028208525&amp;spm=a1z10.5-b.w4011-14789417929.72.14c63d277XfrHv" TargetMode="External"/><Relationship Id="rId4" Type="http://schemas.openxmlformats.org/officeDocument/2006/relationships/hyperlink" Target="https://detail.tmall.com/item.htm?abbucket=9&amp;id=608236589609&amp;rn=8c49c1b43c594f71c2b1e760ec169d3d&amp;skuId=4269028208523&amp;spm=a1z10.5-b.w4011-14789417929.72.14c63d277XfrHv" TargetMode="External"/><Relationship Id="rId3" Type="http://schemas.openxmlformats.org/officeDocument/2006/relationships/hyperlink" Target="https://detail.tmall.com/item.htm?abbucket=9&amp;id=608236589609&amp;rn=8c49c1b43c594f71c2b1e760ec169d3d&amp;spm=a1z10.5-b.w4011-14789417929.72.14c63d277XfrHv&amp;skuId=4269028208522" TargetMode="External"/><Relationship Id="rId27" Type="http://schemas.openxmlformats.org/officeDocument/2006/relationships/hyperlink" Target="https://detail.tmall.com/item.htm?abbucket=3&amp;id=657886188083&amp;ns=1&amp;spm=a21n57.1.item.70.20ec523ci8RYdv&amp;skuId=4752840933627" TargetMode="External"/><Relationship Id="rId26" Type="http://schemas.openxmlformats.org/officeDocument/2006/relationships/hyperlink" Target="https://detail.tmall.com/item.htm?abbucket=9&amp;id=635755541429&amp;rn=fae803cdf914543828e5c5339c031aed&amp;spm=a1z10.5-b.w4011-14789417929.90.58f73750Dss4JO&amp;skuId=4555949761452" TargetMode="External"/><Relationship Id="rId25" Type="http://schemas.openxmlformats.org/officeDocument/2006/relationships/hyperlink" Target="https://detail.tmall.com/item.htm?spm=a1z10.5-b.w4011-14789417929.90.66c564f7UCumYJ&amp;id=693377485791&amp;rn=d26e508268ad22e8b3e0dcd11ac26e29&amp;abbucket=9&amp;skuId=4920755308738" TargetMode="External"/><Relationship Id="rId24" Type="http://schemas.openxmlformats.org/officeDocument/2006/relationships/hyperlink" Target="https://detail.tmall.com/item.htm?spm=a1z10.5-b.w4011-14789417929.90.66c564f7UCumYJ&amp;id=693377485791&amp;rn=d26e508268ad22e8b3e0dcd11ac26e29&amp;abbucket=9&amp;skuId=4920755308736" TargetMode="External"/><Relationship Id="rId23" Type="http://schemas.openxmlformats.org/officeDocument/2006/relationships/hyperlink" Target="https://detail.tmall.com/item.htm?spm=a1z10.5-b.w4011-14789417929.90.66c564f7UCumYJ&amp;id=693377485791&amp;rn=d26e508268ad22e8b3e0dcd11ac26e29&amp;abbucket=9&amp;skuId=4920755308734" TargetMode="External"/><Relationship Id="rId22" Type="http://schemas.openxmlformats.org/officeDocument/2006/relationships/hyperlink" Target="https://detail.tmall.com/item.htm?spm=a1z10.5-b.w4011-14789417929.90.66c564f7UCumYJ&amp;id=693377485791&amp;rn=d26e508268ad22e8b3e0dcd11ac26e29&amp;abbucket=9&amp;skuId=4920755308733" TargetMode="External"/><Relationship Id="rId21" Type="http://schemas.openxmlformats.org/officeDocument/2006/relationships/hyperlink" Target="https://detail.tmall.com/item.htm?spm=a1z10.5-b.w4011-14789417929.90.66c564f7UCumYJ&amp;id=693377485791&amp;rn=d26e508268ad22e8b3e0dcd11ac26e29&amp;abbucket=9&amp;skuId=4920755308732" TargetMode="External"/><Relationship Id="rId20" Type="http://schemas.openxmlformats.org/officeDocument/2006/relationships/hyperlink" Target="https://detail.tmall.com/item.htm?abbucket=9&amp;id=635755541429&amp;rn=fae803cdf914543828e5c5339c031aed&amp;spm=a1z10.5-b.w4011-14789417929.90.58f73750Dss4JO&amp;skuId=4551620356173" TargetMode="External"/><Relationship Id="rId2" Type="http://schemas.openxmlformats.org/officeDocument/2006/relationships/hyperlink" Target="https://detail.tmall.com/item.htm?abbucket=9&amp;id=635755541429&amp;rn=fae803cdf914543828e5c5339c031aed&amp;skuId=4551620356166&amp;spm=a1z10.5-b.w4011-14789417929.90.58f73750Dss4JO" TargetMode="External"/><Relationship Id="rId19" Type="http://schemas.openxmlformats.org/officeDocument/2006/relationships/hyperlink" Target="https://detail.tmall.com/item.htm?abbucket=9&amp;id=635755541429&amp;rn=fae803cdf914543828e5c5339c031aed&amp;spm=a1z10.5-b.w4011-14789417929.90.58f73750Dss4JO&amp;skuId=4556124369916" TargetMode="External"/><Relationship Id="rId18" Type="http://schemas.openxmlformats.org/officeDocument/2006/relationships/hyperlink" Target="https://item.taobao.com/item.htm?abbucket=14&amp;id=800912277956&amp;ns=1&amp;priceTId=2147bf4217173165784418472e32b3&amp;spm=a21n57.1.item.4.518f523cYK0JlL&amp;skuId=5625814459196" TargetMode="External"/><Relationship Id="rId17" Type="http://schemas.openxmlformats.org/officeDocument/2006/relationships/hyperlink" Target="https://item.taobao.com/item.htm?id=639679565187&amp;spm=a1z10.3-c-s.w4002-23557095015.9.605361f3FTgW6b" TargetMode="External"/><Relationship Id="rId16" Type="http://schemas.openxmlformats.org/officeDocument/2006/relationships/hyperlink" Target="https://item.taobao.com/item.htm?abbucket=17&amp;id=767305853444&amp;ns=1&amp;spm=a21n57.1.item.4.7713523cYvrGQW&amp;skuId=5440731611044" TargetMode="External"/><Relationship Id="rId15" Type="http://schemas.openxmlformats.org/officeDocument/2006/relationships/hyperlink" Target="https://item.taobao.com/item.htm?id=675214894503&amp;spm=a1z10.3-c-s.w4002-23557095015.12.531961f38CXuBL&amp;skuId=4852544328338" TargetMode="External"/><Relationship Id="rId14" Type="http://schemas.openxmlformats.org/officeDocument/2006/relationships/hyperlink" Target="https://item.taobao.com/item.htm?id=675214894503&amp;spm=a1z10.3-c-s.w4002-23557095015.12.531961f38CXuBL" TargetMode="External"/><Relationship Id="rId13" Type="http://schemas.openxmlformats.org/officeDocument/2006/relationships/hyperlink" Target="https://item.taobao.com/item.htm?abbucket=17&amp;id=767305853444&amp;ns=1&amp;spm=a21n57.1.item.4.7713523cYvrGQW" TargetMode="External"/><Relationship Id="rId12" Type="http://schemas.openxmlformats.org/officeDocument/2006/relationships/hyperlink" Target="https://item.taobao.com/item.htm?id=781570215534&amp;skuId=5509495450379&amp;spm=a1z10.3-c-s.w4002-23557095015.9.218161f3k2HIe5" TargetMode="External"/><Relationship Id="rId11" Type="http://schemas.openxmlformats.org/officeDocument/2006/relationships/hyperlink" Target="https://item.taobao.com/item.htm?id=781570215534&amp;skuId=5340576637049&amp;spm=a1z10.3-c-s.w4002-23557095015.9.218161f3k2HIe5" TargetMode="External"/><Relationship Id="rId10" Type="http://schemas.openxmlformats.org/officeDocument/2006/relationships/hyperlink" Target="https://item.taobao.com/item.htm?id=781570215534&amp;skuId=5340576637047&amp;spm=a1z10.3-c-s.w4002-23557095015.9.218161f3k2HIe5" TargetMode="External"/><Relationship Id="rId1" Type="http://schemas.openxmlformats.org/officeDocument/2006/relationships/hyperlink" Target="https://detail.tmall.com/item.htm?abbucket=9&amp;id=635755541429&amp;rn=fae803cdf914543828e5c5339c031aed&amp;skuId=4551620356171&amp;spm=a1z10.5-b.w4011-14789417929.90.58f73750Dss4JO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0"/>
  <sheetViews>
    <sheetView tabSelected="1" workbookViewId="0">
      <selection activeCell="E28" sqref="E28"/>
    </sheetView>
  </sheetViews>
  <sheetFormatPr defaultColWidth="8.81818181818182" defaultRowHeight="14"/>
  <cols>
    <col min="1" max="1" width="32.1818181818182" customWidth="1"/>
    <col min="4" max="4" width="31.4545454545455" customWidth="1"/>
    <col min="5" max="5" width="32.8181818181818" customWidth="1"/>
    <col min="6" max="6" width="10.5454545454545" customWidth="1"/>
    <col min="7" max="7" width="14.0909090909091" customWidth="1"/>
    <col min="8" max="8" width="26" customWidth="1"/>
    <col min="9" max="9" width="179" customWidth="1"/>
  </cols>
  <sheetData>
    <row r="1" s="1" customFormat="1" ht="32.5" spans="1:9">
      <c r="A1" s="5" t="s">
        <v>0</v>
      </c>
      <c r="B1" s="5"/>
      <c r="C1" s="5"/>
      <c r="D1" s="5"/>
      <c r="E1" s="5"/>
      <c r="F1" s="5"/>
      <c r="G1" s="5"/>
      <c r="H1" s="5"/>
      <c r="I1" s="5"/>
    </row>
    <row r="2" s="1" customFormat="1" ht="21" spans="1:9">
      <c r="A2" s="2" t="s">
        <v>1</v>
      </c>
      <c r="B2" s="2" t="s">
        <v>2</v>
      </c>
      <c r="C2" s="2" t="s">
        <v>3</v>
      </c>
      <c r="D2" s="2" t="s">
        <v>4</v>
      </c>
      <c r="E2" s="2" t="s">
        <v>5</v>
      </c>
      <c r="F2" s="2" t="s">
        <v>6</v>
      </c>
      <c r="G2" s="2" t="s">
        <v>7</v>
      </c>
      <c r="H2" s="2" t="s">
        <v>8</v>
      </c>
      <c r="I2" s="2" t="s">
        <v>9</v>
      </c>
    </row>
    <row r="3" s="2" customFormat="1" ht="21" customHeight="1" spans="1:10">
      <c r="A3" s="6" t="s">
        <v>10</v>
      </c>
      <c r="B3" s="2">
        <v>1</v>
      </c>
      <c r="C3" s="2" t="s">
        <v>11</v>
      </c>
      <c r="D3" s="7" t="s">
        <v>12</v>
      </c>
      <c r="E3" s="8"/>
      <c r="F3" s="2">
        <v>199</v>
      </c>
      <c r="G3" s="2">
        <v>199</v>
      </c>
      <c r="H3" s="2" t="str">
        <f>_xlfn.DISPIMG("ID_A2BA74306B974BDB85B180C5DD2D34AC",1)</f>
        <v>=DISPIMG("ID_A2BA74306B974BDB85B180C5DD2D34AC",1)</v>
      </c>
      <c r="I3" s="18" t="s">
        <v>13</v>
      </c>
      <c r="J3" s="19" t="s">
        <v>14</v>
      </c>
    </row>
    <row r="4" s="2" customFormat="1" ht="21" customHeight="1" spans="1:10">
      <c r="A4" s="6" t="s">
        <v>15</v>
      </c>
      <c r="B4" s="2">
        <v>4</v>
      </c>
      <c r="C4" s="2" t="s">
        <v>11</v>
      </c>
      <c r="D4" s="7" t="s">
        <v>12</v>
      </c>
      <c r="E4" s="9" t="s">
        <v>16</v>
      </c>
      <c r="F4" s="2">
        <v>599</v>
      </c>
      <c r="G4" s="2">
        <v>2396</v>
      </c>
      <c r="H4" s="2" t="str">
        <f>_xlfn.DISPIMG("ID_4467A902B06C4D3F9B3721EB5788EF51",1)</f>
        <v>=DISPIMG("ID_4467A902B06C4D3F9B3721EB5788EF51",1)</v>
      </c>
      <c r="I4" s="20" t="s">
        <v>17</v>
      </c>
      <c r="J4" s="19" t="s">
        <v>18</v>
      </c>
    </row>
    <row r="5" s="2" customFormat="1" ht="21" customHeight="1" spans="1:10">
      <c r="A5" s="6" t="s">
        <v>19</v>
      </c>
      <c r="B5" s="2">
        <v>4</v>
      </c>
      <c r="C5" s="2" t="s">
        <v>11</v>
      </c>
      <c r="D5" s="7" t="s">
        <v>12</v>
      </c>
      <c r="E5" s="9" t="s">
        <v>20</v>
      </c>
      <c r="F5" s="2">
        <v>12</v>
      </c>
      <c r="G5" s="2">
        <v>48</v>
      </c>
      <c r="H5" s="2" t="str">
        <f>_xlfn.DISPIMG("ID_027FB0CDFB8D4311B548AD6B6F1EE081",1)</f>
        <v>=DISPIMG("ID_027FB0CDFB8D4311B548AD6B6F1EE081",1)</v>
      </c>
      <c r="I5" s="20" t="s">
        <v>21</v>
      </c>
      <c r="J5" s="19" t="s">
        <v>21</v>
      </c>
    </row>
    <row r="6" s="2" customFormat="1" ht="21" customHeight="1" spans="1:10">
      <c r="A6" s="6" t="s">
        <v>22</v>
      </c>
      <c r="B6" s="2">
        <v>2</v>
      </c>
      <c r="C6" s="2" t="s">
        <v>11</v>
      </c>
      <c r="D6" s="7" t="s">
        <v>12</v>
      </c>
      <c r="E6" s="9" t="s">
        <v>20</v>
      </c>
      <c r="F6" s="2">
        <v>8</v>
      </c>
      <c r="G6" s="2">
        <v>16</v>
      </c>
      <c r="H6" s="2" t="str">
        <f>_xlfn.DISPIMG("ID_CBE6229419464F35B5F1A6CCC2457C61",1)</f>
        <v>=DISPIMG("ID_CBE6229419464F35B5F1A6CCC2457C61",1)</v>
      </c>
      <c r="I6" s="20" t="s">
        <v>23</v>
      </c>
      <c r="J6" s="19" t="s">
        <v>23</v>
      </c>
    </row>
    <row r="7" s="2" customFormat="1" ht="21" customHeight="1" spans="1:10">
      <c r="A7" s="6" t="s">
        <v>24</v>
      </c>
      <c r="B7" s="2">
        <v>3</v>
      </c>
      <c r="C7" s="2" t="s">
        <v>25</v>
      </c>
      <c r="D7" s="7" t="s">
        <v>12</v>
      </c>
      <c r="E7" s="9" t="s">
        <v>20</v>
      </c>
      <c r="F7" s="2">
        <v>2</v>
      </c>
      <c r="G7" s="2">
        <v>6</v>
      </c>
      <c r="H7" s="2" t="str">
        <f>_xlfn.DISPIMG("ID_B36186A424164D699DF2E76F14ADE46D",1)</f>
        <v>=DISPIMG("ID_B36186A424164D699DF2E76F14ADE46D",1)</v>
      </c>
      <c r="I7" s="20" t="s">
        <v>26</v>
      </c>
      <c r="J7" s="19" t="s">
        <v>26</v>
      </c>
    </row>
    <row r="8" s="2" customFormat="1" ht="21" customHeight="1" spans="1:10">
      <c r="A8" s="6" t="s">
        <v>27</v>
      </c>
      <c r="B8" s="2">
        <v>5</v>
      </c>
      <c r="C8" s="2" t="s">
        <v>25</v>
      </c>
      <c r="D8" s="7" t="s">
        <v>12</v>
      </c>
      <c r="E8" s="9" t="s">
        <v>20</v>
      </c>
      <c r="F8" s="2">
        <v>7</v>
      </c>
      <c r="G8" s="2">
        <v>35</v>
      </c>
      <c r="H8" s="2" t="str">
        <f>_xlfn.DISPIMG("ID_07466C3FF9F54293AEE7D520A471900C",1)</f>
        <v>=DISPIMG("ID_07466C3FF9F54293AEE7D520A471900C",1)</v>
      </c>
      <c r="I8" s="18" t="s">
        <v>28</v>
      </c>
      <c r="J8" s="19" t="s">
        <v>23</v>
      </c>
    </row>
    <row r="9" ht="21.75" spans="1:9">
      <c r="A9" s="2" t="s">
        <v>29</v>
      </c>
      <c r="B9" s="2">
        <v>1</v>
      </c>
      <c r="C9" s="2" t="s">
        <v>11</v>
      </c>
      <c r="D9" s="2" t="s">
        <v>12</v>
      </c>
      <c r="E9" s="2" t="s">
        <v>30</v>
      </c>
      <c r="F9" s="2">
        <v>93</v>
      </c>
      <c r="G9" s="2">
        <v>93</v>
      </c>
      <c r="H9" s="4"/>
      <c r="I9" s="18" t="s">
        <v>31</v>
      </c>
    </row>
    <row r="10" ht="21" spans="1:9">
      <c r="A10" s="2" t="s">
        <v>32</v>
      </c>
      <c r="B10" s="2">
        <v>2</v>
      </c>
      <c r="C10" s="4" t="s">
        <v>11</v>
      </c>
      <c r="D10" s="2" t="s">
        <v>12</v>
      </c>
      <c r="E10" s="2" t="s">
        <v>33</v>
      </c>
      <c r="F10" s="2">
        <v>299</v>
      </c>
      <c r="G10" s="2">
        <v>298</v>
      </c>
      <c r="H10" s="4"/>
      <c r="I10" s="18" t="s">
        <v>34</v>
      </c>
    </row>
    <row r="11" s="1" customFormat="1" ht="30" customHeight="1" spans="1:9">
      <c r="A11" s="5" t="s">
        <v>35</v>
      </c>
      <c r="B11" s="5"/>
      <c r="C11" s="5"/>
      <c r="D11" s="5"/>
      <c r="E11" s="5"/>
      <c r="F11" s="5"/>
      <c r="G11" s="5"/>
      <c r="H11" s="5"/>
      <c r="I11" s="5"/>
    </row>
    <row r="12" s="2" customFormat="1" ht="21" spans="1:9">
      <c r="A12" s="2" t="s">
        <v>1</v>
      </c>
      <c r="B12" s="2" t="s">
        <v>2</v>
      </c>
      <c r="C12" s="2" t="s">
        <v>3</v>
      </c>
      <c r="D12" s="2" t="s">
        <v>4</v>
      </c>
      <c r="E12" s="2" t="s">
        <v>5</v>
      </c>
      <c r="H12" s="2" t="s">
        <v>8</v>
      </c>
      <c r="I12" s="2" t="s">
        <v>9</v>
      </c>
    </row>
    <row r="13" s="2" customFormat="1" ht="21" customHeight="1" spans="1:9">
      <c r="A13" s="6" t="s">
        <v>36</v>
      </c>
      <c r="B13" s="2">
        <v>1</v>
      </c>
      <c r="C13" s="2" t="s">
        <v>37</v>
      </c>
      <c r="D13" s="8" t="s">
        <v>38</v>
      </c>
      <c r="E13" s="10" t="s">
        <v>39</v>
      </c>
      <c r="F13" s="10">
        <v>4.8</v>
      </c>
      <c r="G13" s="10">
        <f t="shared" ref="G13:G22" si="0">B13*F13</f>
        <v>4.8</v>
      </c>
      <c r="H13" s="2" t="str">
        <f>_xlfn.DISPIMG("ID_5A68CB2C8CF24C4B8B75CCBF4D84C922",1)</f>
        <v>=DISPIMG("ID_5A68CB2C8CF24C4B8B75CCBF4D84C922",1)</v>
      </c>
      <c r="I13" s="21" t="s">
        <v>40</v>
      </c>
    </row>
    <row r="14" s="2" customFormat="1" ht="21" customHeight="1" spans="1:9">
      <c r="A14" s="6" t="s">
        <v>36</v>
      </c>
      <c r="B14" s="2">
        <v>1</v>
      </c>
      <c r="C14" s="2" t="s">
        <v>37</v>
      </c>
      <c r="D14" s="9" t="s">
        <v>41</v>
      </c>
      <c r="E14" s="10" t="s">
        <v>39</v>
      </c>
      <c r="F14" s="10">
        <v>3</v>
      </c>
      <c r="G14" s="10">
        <f t="shared" si="0"/>
        <v>3</v>
      </c>
      <c r="H14" s="2" t="str">
        <f>_xlfn.DISPIMG("ID_CCA8D6D92B4B4D15A3308F70EC4EE083",1)</f>
        <v>=DISPIMG("ID_CCA8D6D92B4B4D15A3308F70EC4EE083",1)</v>
      </c>
      <c r="I14" s="21" t="s">
        <v>42</v>
      </c>
    </row>
    <row r="15" s="2" customFormat="1" ht="21" customHeight="1" spans="1:9">
      <c r="A15" s="6" t="s">
        <v>36</v>
      </c>
      <c r="B15" s="2">
        <v>1</v>
      </c>
      <c r="C15" s="2" t="s">
        <v>37</v>
      </c>
      <c r="D15" s="9" t="s">
        <v>43</v>
      </c>
      <c r="E15" s="10" t="s">
        <v>39</v>
      </c>
      <c r="F15" s="10">
        <v>4</v>
      </c>
      <c r="G15" s="10">
        <f t="shared" si="0"/>
        <v>4</v>
      </c>
      <c r="H15" s="2" t="str">
        <f>_xlfn.DISPIMG("ID_489AC0730F5F4AA3BCC994AA87A26917",1)</f>
        <v>=DISPIMG("ID_489AC0730F5F4AA3BCC994AA87A26917",1)</v>
      </c>
      <c r="I15" s="21" t="s">
        <v>44</v>
      </c>
    </row>
    <row r="16" s="2" customFormat="1" ht="21" customHeight="1" spans="1:9">
      <c r="A16" s="6" t="s">
        <v>36</v>
      </c>
      <c r="B16" s="2">
        <v>1</v>
      </c>
      <c r="C16" s="2" t="s">
        <v>37</v>
      </c>
      <c r="D16" s="9" t="s">
        <v>45</v>
      </c>
      <c r="E16" s="10" t="s">
        <v>39</v>
      </c>
      <c r="F16" s="10">
        <v>3.1</v>
      </c>
      <c r="G16" s="10">
        <f t="shared" si="0"/>
        <v>3.1</v>
      </c>
      <c r="H16" s="2" t="str">
        <f>_xlfn.DISPIMG("ID_303DC5F60FD74723B0BED9BF9463948D",1)</f>
        <v>=DISPIMG("ID_303DC5F60FD74723B0BED9BF9463948D",1)</v>
      </c>
      <c r="I16" s="21" t="s">
        <v>46</v>
      </c>
    </row>
    <row r="17" s="2" customFormat="1" ht="21" customHeight="1" spans="1:9">
      <c r="A17" s="6" t="s">
        <v>36</v>
      </c>
      <c r="B17" s="2">
        <v>1</v>
      </c>
      <c r="C17" s="2" t="s">
        <v>37</v>
      </c>
      <c r="D17" s="9" t="s">
        <v>47</v>
      </c>
      <c r="E17" s="10" t="s">
        <v>39</v>
      </c>
      <c r="F17" s="10">
        <v>4.2</v>
      </c>
      <c r="G17" s="10">
        <f t="shared" si="0"/>
        <v>4.2</v>
      </c>
      <c r="H17" s="2" t="str">
        <f>_xlfn.DISPIMG("ID_F2E6B1D29D6C4AF18BDB642D98582340",1)</f>
        <v>=DISPIMG("ID_F2E6B1D29D6C4AF18BDB642D98582340",1)</v>
      </c>
      <c r="I17" s="22" t="s">
        <v>48</v>
      </c>
    </row>
    <row r="18" s="2" customFormat="1" ht="21" customHeight="1" spans="1:9">
      <c r="A18" s="11" t="s">
        <v>49</v>
      </c>
      <c r="B18" s="2">
        <v>1</v>
      </c>
      <c r="C18" s="2" t="s">
        <v>37</v>
      </c>
      <c r="D18" s="9" t="s">
        <v>50</v>
      </c>
      <c r="E18" s="10" t="s">
        <v>51</v>
      </c>
      <c r="F18" s="10">
        <v>3.4</v>
      </c>
      <c r="G18" s="10">
        <f t="shared" si="0"/>
        <v>3.4</v>
      </c>
      <c r="H18" s="2" t="str">
        <f>_xlfn.DISPIMG("ID_59C70263C7A64220AD7C96FF220DB9E2",1)</f>
        <v>=DISPIMG("ID_59C70263C7A64220AD7C96FF220DB9E2",1)</v>
      </c>
      <c r="I18" s="18" t="s">
        <v>52</v>
      </c>
    </row>
    <row r="19" s="2" customFormat="1" ht="21" customHeight="1" spans="1:9">
      <c r="A19" s="11" t="s">
        <v>49</v>
      </c>
      <c r="B19" s="2">
        <v>1</v>
      </c>
      <c r="C19" s="2" t="s">
        <v>37</v>
      </c>
      <c r="D19" s="9" t="s">
        <v>53</v>
      </c>
      <c r="E19" s="10" t="s">
        <v>51</v>
      </c>
      <c r="F19" s="10">
        <v>3.4</v>
      </c>
      <c r="G19" s="10">
        <f t="shared" si="0"/>
        <v>3.4</v>
      </c>
      <c r="H19" s="2" t="str">
        <f>_xlfn.DISPIMG("ID_8DBBCD28CB9E4836AAB9C54EF9845EB8",1)</f>
        <v>=DISPIMG("ID_8DBBCD28CB9E4836AAB9C54EF9845EB8",1)</v>
      </c>
      <c r="I19" s="18" t="s">
        <v>54</v>
      </c>
    </row>
    <row r="20" s="2" customFormat="1" ht="21" customHeight="1" spans="1:9">
      <c r="A20" s="11" t="s">
        <v>49</v>
      </c>
      <c r="B20" s="2">
        <v>1</v>
      </c>
      <c r="C20" s="2" t="s">
        <v>37</v>
      </c>
      <c r="D20" s="9" t="s">
        <v>41</v>
      </c>
      <c r="E20" s="10" t="s">
        <v>51</v>
      </c>
      <c r="F20" s="10">
        <v>4.1</v>
      </c>
      <c r="G20" s="10">
        <f t="shared" si="0"/>
        <v>4.1</v>
      </c>
      <c r="H20" s="2" t="str">
        <f>_xlfn.DISPIMG("ID_D8C793A2818D4B28BCCD6B6198FC2DE7",1)</f>
        <v>=DISPIMG("ID_D8C793A2818D4B28BCCD6B6198FC2DE7",1)</v>
      </c>
      <c r="I20" s="18" t="s">
        <v>55</v>
      </c>
    </row>
    <row r="21" s="2" customFormat="1" ht="21" customHeight="1" spans="1:9">
      <c r="A21" s="11" t="s">
        <v>49</v>
      </c>
      <c r="B21" s="2">
        <v>1</v>
      </c>
      <c r="C21" s="2" t="s">
        <v>37</v>
      </c>
      <c r="D21" s="9" t="s">
        <v>43</v>
      </c>
      <c r="E21" s="10" t="s">
        <v>51</v>
      </c>
      <c r="F21" s="10">
        <v>5.9</v>
      </c>
      <c r="G21" s="10">
        <f t="shared" si="0"/>
        <v>5.9</v>
      </c>
      <c r="H21" s="2" t="str">
        <f>_xlfn.DISPIMG("ID_BD8460C867A0497389BF3425E0807E40",1)</f>
        <v>=DISPIMG("ID_BD8460C867A0497389BF3425E0807E40",1)</v>
      </c>
      <c r="I21" s="18" t="s">
        <v>56</v>
      </c>
    </row>
    <row r="22" s="2" customFormat="1" ht="21" customHeight="1" spans="1:9">
      <c r="A22" s="11" t="s">
        <v>49</v>
      </c>
      <c r="B22" s="2">
        <v>1</v>
      </c>
      <c r="C22" s="2" t="s">
        <v>37</v>
      </c>
      <c r="D22" s="9" t="s">
        <v>57</v>
      </c>
      <c r="E22" s="10" t="s">
        <v>51</v>
      </c>
      <c r="F22" s="10">
        <v>8.1</v>
      </c>
      <c r="G22" s="10">
        <f t="shared" si="0"/>
        <v>8.1</v>
      </c>
      <c r="H22" s="2" t="str">
        <f>_xlfn.DISPIMG("ID_E10C694D27EE4AB187B0A512CF27F483",1)</f>
        <v>=DISPIMG("ID_E10C694D27EE4AB187B0A512CF27F483",1)</v>
      </c>
      <c r="I22" s="18" t="s">
        <v>58</v>
      </c>
    </row>
    <row r="23" s="2" customFormat="1" ht="21" customHeight="1" spans="1:9">
      <c r="A23" s="11" t="s">
        <v>59</v>
      </c>
      <c r="B23" s="2">
        <v>1</v>
      </c>
      <c r="C23" s="2" t="s">
        <v>60</v>
      </c>
      <c r="D23" s="9" t="s">
        <v>61</v>
      </c>
      <c r="E23" s="10" t="s">
        <v>62</v>
      </c>
      <c r="F23" s="10">
        <v>3.6</v>
      </c>
      <c r="G23" s="10">
        <f t="shared" ref="G23:G29" si="1">B23*F23</f>
        <v>3.6</v>
      </c>
      <c r="H23" s="2" t="str">
        <f>_xlfn.DISPIMG("ID_4435505E4D3444C2B49B932C982A96F8",1)</f>
        <v>=DISPIMG("ID_4435505E4D3444C2B49B932C982A96F8",1)</v>
      </c>
      <c r="I23" s="20" t="s">
        <v>63</v>
      </c>
    </row>
    <row r="24" s="2" customFormat="1" ht="21" customHeight="1" spans="1:9">
      <c r="A24" s="11" t="s">
        <v>59</v>
      </c>
      <c r="B24" s="2">
        <v>2</v>
      </c>
      <c r="C24" s="2" t="s">
        <v>60</v>
      </c>
      <c r="D24" s="9" t="s">
        <v>64</v>
      </c>
      <c r="E24" s="10" t="s">
        <v>62</v>
      </c>
      <c r="F24" s="10">
        <v>3.4</v>
      </c>
      <c r="G24" s="10">
        <f t="shared" si="1"/>
        <v>6.8</v>
      </c>
      <c r="H24" s="2" t="str">
        <f>_xlfn.DISPIMG("ID_ED4B863F285F4AD9A9C094EA965BB35C",1)</f>
        <v>=DISPIMG("ID_ED4B863F285F4AD9A9C094EA965BB35C",1)</v>
      </c>
      <c r="I24" s="20" t="s">
        <v>65</v>
      </c>
    </row>
    <row r="25" s="2" customFormat="1" ht="21" customHeight="1" spans="1:9">
      <c r="A25" s="11" t="s">
        <v>59</v>
      </c>
      <c r="B25" s="2">
        <v>1</v>
      </c>
      <c r="C25" s="2" t="s">
        <v>60</v>
      </c>
      <c r="D25" s="9" t="s">
        <v>66</v>
      </c>
      <c r="E25" s="10" t="s">
        <v>62</v>
      </c>
      <c r="F25" s="10">
        <v>3.9</v>
      </c>
      <c r="G25" s="10">
        <f t="shared" si="1"/>
        <v>3.9</v>
      </c>
      <c r="H25" s="2" t="str">
        <f>_xlfn.DISPIMG("ID_0244CC1D4A954542B4BEE1F289BDAF5E",1)</f>
        <v>=DISPIMG("ID_0244CC1D4A954542B4BEE1F289BDAF5E",1)</v>
      </c>
      <c r="I25" s="21" t="s">
        <v>67</v>
      </c>
    </row>
    <row r="26" s="2" customFormat="1" ht="21" customHeight="1" spans="1:12">
      <c r="A26" s="2" t="s">
        <v>68</v>
      </c>
      <c r="B26" s="2">
        <v>3</v>
      </c>
      <c r="C26" s="2" t="s">
        <v>37</v>
      </c>
      <c r="D26" s="9" t="s">
        <v>69</v>
      </c>
      <c r="E26" s="2" t="s">
        <v>70</v>
      </c>
      <c r="F26" s="2">
        <v>19</v>
      </c>
      <c r="G26" s="10">
        <f t="shared" si="1"/>
        <v>57</v>
      </c>
      <c r="H26" s="2" t="str">
        <f>_xlfn.DISPIMG("ID_47ADE4DCB12949CF979BCA55C94982DE",1)</f>
        <v>=DISPIMG("ID_47ADE4DCB12949CF979BCA55C94982DE",1)</v>
      </c>
      <c r="I26" s="21" t="s">
        <v>71</v>
      </c>
      <c r="J26" s="2" t="e">
        <f>B26*I26</f>
        <v>#VALUE!</v>
      </c>
      <c r="K26" s="2" t="str">
        <f>_xlfn.DISPIMG("ID_47ADE4DCB12949CF979BCA55C94982DE",1)</f>
        <v>=DISPIMG("ID_47ADE4DCB12949CF979BCA55C94982DE",1)</v>
      </c>
      <c r="L26" s="21" t="s">
        <v>71</v>
      </c>
    </row>
    <row r="27" s="2" customFormat="1" ht="21" customHeight="1" spans="1:9">
      <c r="A27" s="2" t="s">
        <v>72</v>
      </c>
      <c r="B27" s="2">
        <v>1</v>
      </c>
      <c r="C27" s="2" t="s">
        <v>60</v>
      </c>
      <c r="D27" s="9" t="s">
        <v>73</v>
      </c>
      <c r="E27" s="2">
        <v>1170</v>
      </c>
      <c r="F27" s="2">
        <v>9</v>
      </c>
      <c r="G27" s="10">
        <f t="shared" si="1"/>
        <v>9</v>
      </c>
      <c r="H27" s="2" t="str">
        <f>_xlfn.DISPIMG("ID_5CCE97B3448B4FD08256D467B0000933",1)</f>
        <v>=DISPIMG("ID_5CCE97B3448B4FD08256D467B0000933",1)</v>
      </c>
      <c r="I27" s="22" t="s">
        <v>74</v>
      </c>
    </row>
    <row r="28" s="3" customFormat="1" ht="21" customHeight="1" spans="1:9">
      <c r="A28" s="12" t="s">
        <v>75</v>
      </c>
      <c r="B28" s="12">
        <v>2</v>
      </c>
      <c r="C28" s="12" t="s">
        <v>11</v>
      </c>
      <c r="D28" s="12" t="s">
        <v>76</v>
      </c>
      <c r="E28" s="12" t="s">
        <v>77</v>
      </c>
      <c r="F28" s="12">
        <v>30</v>
      </c>
      <c r="G28" s="10">
        <f t="shared" si="1"/>
        <v>60</v>
      </c>
      <c r="H28" s="13" t="str">
        <f>_xlfn.DISPIMG("ID_6E9682AB056F46BB87A38954D99A1416",1)</f>
        <v>=DISPIMG("ID_6E9682AB056F46BB87A38954D99A1416",1)</v>
      </c>
      <c r="I28" s="23" t="s">
        <v>78</v>
      </c>
    </row>
    <row r="29" s="2" customFormat="1" ht="21" customHeight="1" spans="1:9">
      <c r="A29" s="2" t="s">
        <v>79</v>
      </c>
      <c r="B29" s="2">
        <v>1</v>
      </c>
      <c r="C29" s="2" t="s">
        <v>60</v>
      </c>
      <c r="D29" s="14" t="s">
        <v>80</v>
      </c>
      <c r="E29" s="2" t="s">
        <v>81</v>
      </c>
      <c r="F29" s="2">
        <v>3</v>
      </c>
      <c r="G29" s="10">
        <f t="shared" si="1"/>
        <v>3</v>
      </c>
      <c r="H29" s="2" t="str">
        <f>_xlfn.DISPIMG("ID_CEC6477D13B24A38A034292F6B30D398",1)</f>
        <v>=DISPIMG("ID_CEC6477D13B24A38A034292F6B30D398",1)</v>
      </c>
      <c r="I29" s="21" t="s">
        <v>82</v>
      </c>
    </row>
    <row r="30" s="1" customFormat="1" ht="33.25" spans="1:9">
      <c r="A30" s="5"/>
      <c r="B30" s="5"/>
      <c r="C30" s="5"/>
      <c r="D30" s="5"/>
      <c r="E30" s="5"/>
      <c r="F30" s="5"/>
      <c r="G30" s="10"/>
      <c r="H30" s="5"/>
      <c r="I30" s="5"/>
    </row>
    <row r="31" s="1" customFormat="1" ht="32.5" spans="1:9">
      <c r="A31" s="5"/>
      <c r="B31" s="5"/>
      <c r="C31" s="5"/>
      <c r="D31" s="5"/>
      <c r="E31" s="5"/>
      <c r="F31" s="5"/>
      <c r="G31" s="10"/>
      <c r="H31" s="5"/>
      <c r="I31" s="5"/>
    </row>
    <row r="32" s="1" customFormat="1" ht="32.5" spans="1:9">
      <c r="A32" s="5"/>
      <c r="B32" s="5"/>
      <c r="C32" s="5"/>
      <c r="D32" s="5"/>
      <c r="E32" s="5"/>
      <c r="F32" s="5"/>
      <c r="H32" s="5"/>
      <c r="I32" s="5"/>
    </row>
    <row r="33" s="1" customFormat="1" ht="32.5" spans="1:9">
      <c r="A33" s="5" t="s">
        <v>83</v>
      </c>
      <c r="B33" s="5"/>
      <c r="C33" s="5"/>
      <c r="D33" s="5"/>
      <c r="E33" s="5"/>
      <c r="F33" s="5"/>
      <c r="G33" s="5"/>
      <c r="H33" s="5"/>
      <c r="I33" s="5"/>
    </row>
    <row r="34" s="2" customFormat="1" ht="21" spans="1:9">
      <c r="A34" s="2" t="s">
        <v>84</v>
      </c>
      <c r="B34" s="2" t="s">
        <v>2</v>
      </c>
      <c r="C34" s="2" t="s">
        <v>3</v>
      </c>
      <c r="D34" s="2" t="s">
        <v>85</v>
      </c>
      <c r="E34" s="2" t="s">
        <v>86</v>
      </c>
      <c r="I34" s="2" t="s">
        <v>87</v>
      </c>
    </row>
    <row r="35" s="2" customFormat="1" ht="21" spans="5:8">
      <c r="E35" s="2" t="s">
        <v>88</v>
      </c>
      <c r="F35" s="2" t="s">
        <v>89</v>
      </c>
      <c r="G35" s="10" t="s">
        <v>90</v>
      </c>
      <c r="H35" s="2" t="s">
        <v>91</v>
      </c>
    </row>
    <row r="36" s="2" customFormat="1" ht="21" spans="1:7">
      <c r="A36" s="2" t="s">
        <v>92</v>
      </c>
      <c r="B36" s="2">
        <v>1</v>
      </c>
      <c r="C36" s="2" t="s">
        <v>11</v>
      </c>
      <c r="D36" s="2" t="s">
        <v>93</v>
      </c>
      <c r="G36" s="10"/>
    </row>
    <row r="37" s="2" customFormat="1" ht="21" spans="1:7">
      <c r="A37" s="2" t="s">
        <v>94</v>
      </c>
      <c r="B37" s="2">
        <v>1</v>
      </c>
      <c r="C37" s="2" t="s">
        <v>11</v>
      </c>
      <c r="D37" s="2" t="s">
        <v>95</v>
      </c>
      <c r="G37" s="10"/>
    </row>
    <row r="38" s="2" customFormat="1" ht="21" spans="1:7">
      <c r="A38" s="2" t="s">
        <v>96</v>
      </c>
      <c r="B38" s="2">
        <v>4</v>
      </c>
      <c r="C38" s="2" t="s">
        <v>11</v>
      </c>
      <c r="D38" s="2" t="s">
        <v>97</v>
      </c>
      <c r="E38" s="2">
        <v>70</v>
      </c>
      <c r="F38" s="2">
        <v>10</v>
      </c>
      <c r="G38" s="10"/>
    </row>
    <row r="39" s="2" customFormat="1" ht="21" spans="1:7">
      <c r="A39" s="2" t="s">
        <v>98</v>
      </c>
      <c r="B39" s="2">
        <v>2</v>
      </c>
      <c r="C39" s="2" t="s">
        <v>11</v>
      </c>
      <c r="D39" s="2" t="s">
        <v>99</v>
      </c>
      <c r="G39" s="10"/>
    </row>
    <row r="40" s="2" customFormat="1" ht="21" spans="1:7">
      <c r="A40" s="2" t="s">
        <v>100</v>
      </c>
      <c r="B40" s="2">
        <v>2</v>
      </c>
      <c r="C40" s="2" t="s">
        <v>11</v>
      </c>
      <c r="D40" s="2" t="s">
        <v>99</v>
      </c>
      <c r="G40" s="10"/>
    </row>
    <row r="41" s="2" customFormat="1" ht="21" customHeight="1" spans="1:9">
      <c r="A41" s="2" t="s">
        <v>101</v>
      </c>
      <c r="B41" s="2">
        <v>2</v>
      </c>
      <c r="C41" s="2" t="s">
        <v>11</v>
      </c>
      <c r="D41" s="2" t="s">
        <v>102</v>
      </c>
      <c r="E41" s="2">
        <v>70</v>
      </c>
      <c r="F41" s="2">
        <v>18</v>
      </c>
      <c r="G41" s="10" t="str">
        <f>_xlfn.DISPIMG("ID_93DB618DCA2F4111B416D385589CA8C0",1)</f>
        <v>=DISPIMG("ID_93DB618DCA2F4111B416D385589CA8C0",1)</v>
      </c>
      <c r="H41" s="2" t="str">
        <f>_xlfn.DISPIMG("ID_F80DDEE824464BDABBDF3025A3D1F654",1)</f>
        <v>=DISPIMG("ID_F80DDEE824464BDABBDF3025A3D1F654",1)</v>
      </c>
      <c r="I41" s="2" t="str">
        <f>_xlfn.DISPIMG("ID_5DF843C4C25242E886DC1BA739960F63",1)</f>
        <v>=DISPIMG("ID_5DF843C4C25242E886DC1BA739960F63",1)</v>
      </c>
    </row>
    <row r="42" s="2" customFormat="1" ht="21" spans="1:7">
      <c r="A42" s="2" t="s">
        <v>103</v>
      </c>
      <c r="B42" s="2">
        <v>2</v>
      </c>
      <c r="C42" s="2" t="s">
        <v>11</v>
      </c>
      <c r="D42" s="2" t="s">
        <v>104</v>
      </c>
      <c r="E42" s="15"/>
      <c r="G42" s="10"/>
    </row>
    <row r="43" s="2" customFormat="1" ht="21" spans="1:7">
      <c r="A43" s="2" t="s">
        <v>105</v>
      </c>
      <c r="B43" s="2">
        <v>2</v>
      </c>
      <c r="C43" s="2" t="s">
        <v>11</v>
      </c>
      <c r="D43" s="2" t="s">
        <v>106</v>
      </c>
      <c r="E43" s="15"/>
      <c r="G43" s="10"/>
    </row>
    <row r="44" s="2" customFormat="1" ht="21" spans="1:7">
      <c r="A44" s="2" t="s">
        <v>107</v>
      </c>
      <c r="B44" s="2">
        <v>1</v>
      </c>
      <c r="C44" s="2" t="s">
        <v>11</v>
      </c>
      <c r="D44" s="2" t="s">
        <v>108</v>
      </c>
      <c r="E44" s="15"/>
      <c r="G44" s="10"/>
    </row>
    <row r="45" s="4" customFormat="1" ht="21" spans="1:9">
      <c r="A45" s="2" t="s">
        <v>109</v>
      </c>
      <c r="B45" s="2">
        <v>2</v>
      </c>
      <c r="C45" s="2" t="s">
        <v>11</v>
      </c>
      <c r="D45" s="2" t="s">
        <v>110</v>
      </c>
      <c r="E45" s="16"/>
      <c r="F45" s="2"/>
      <c r="G45" s="10"/>
      <c r="H45" s="2"/>
      <c r="I45" s="2"/>
    </row>
    <row r="46" s="4" customFormat="1" ht="21" spans="1:9">
      <c r="A46" s="2" t="s">
        <v>111</v>
      </c>
      <c r="B46" s="2">
        <v>2</v>
      </c>
      <c r="C46" s="2" t="s">
        <v>11</v>
      </c>
      <c r="D46" s="2" t="s">
        <v>112</v>
      </c>
      <c r="E46" s="15"/>
      <c r="F46" s="2"/>
      <c r="G46" s="10"/>
      <c r="H46" s="2"/>
      <c r="I46" s="2"/>
    </row>
    <row r="47" s="4" customFormat="1" ht="21" spans="1:9">
      <c r="A47" s="2" t="s">
        <v>113</v>
      </c>
      <c r="B47" s="2">
        <v>4</v>
      </c>
      <c r="C47" s="2" t="s">
        <v>11</v>
      </c>
      <c r="D47" s="2" t="s">
        <v>114</v>
      </c>
      <c r="E47" s="2"/>
      <c r="F47" s="2"/>
      <c r="G47" s="10"/>
      <c r="H47" s="2"/>
      <c r="I47" s="2"/>
    </row>
    <row r="48" s="2" customFormat="1" ht="21" spans="1:7">
      <c r="A48" s="2" t="s">
        <v>115</v>
      </c>
      <c r="B48" s="2">
        <v>2</v>
      </c>
      <c r="C48" s="2" t="s">
        <v>11</v>
      </c>
      <c r="D48" s="2" t="s">
        <v>116</v>
      </c>
      <c r="E48" s="15"/>
      <c r="G48" s="10"/>
    </row>
    <row r="49" s="2" customFormat="1" ht="21" spans="1:7">
      <c r="A49" s="2" t="s">
        <v>117</v>
      </c>
      <c r="B49" s="2">
        <v>2</v>
      </c>
      <c r="C49" s="2" t="s">
        <v>11</v>
      </c>
      <c r="D49" s="2" t="s">
        <v>118</v>
      </c>
      <c r="E49" s="15"/>
      <c r="G49" s="10"/>
    </row>
    <row r="50" s="2" customFormat="1" ht="21" spans="1:7">
      <c r="A50" s="2" t="s">
        <v>119</v>
      </c>
      <c r="B50" s="2">
        <v>2</v>
      </c>
      <c r="C50" s="2" t="s">
        <v>11</v>
      </c>
      <c r="D50" s="2" t="s">
        <v>120</v>
      </c>
      <c r="G50" s="10"/>
    </row>
    <row r="51" s="2" customFormat="1" ht="21" spans="1:7">
      <c r="A51" s="2" t="s">
        <v>121</v>
      </c>
      <c r="B51" s="2">
        <v>2</v>
      </c>
      <c r="C51" s="2" t="s">
        <v>11</v>
      </c>
      <c r="D51" s="2" t="s">
        <v>120</v>
      </c>
      <c r="G51" s="10"/>
    </row>
    <row r="60" ht="31" spans="7:8">
      <c r="G60" s="17" t="s">
        <v>122</v>
      </c>
      <c r="H60" s="17">
        <f>SUM(G13:G29,G3:G8)</f>
        <v>2887.3</v>
      </c>
    </row>
  </sheetData>
  <mergeCells count="8">
    <mergeCell ref="A1:I1"/>
    <mergeCell ref="A11:I11"/>
    <mergeCell ref="A33:I33"/>
    <mergeCell ref="E34:H34"/>
    <mergeCell ref="A34:A35"/>
    <mergeCell ref="B34:B35"/>
    <mergeCell ref="C34:C35"/>
    <mergeCell ref="D34:D35"/>
  </mergeCells>
  <hyperlinks>
    <hyperlink ref="I14" r:id="rId1" display="https://detail.tmall.com/item.htm?abbucket=9&amp;id=635755541429&amp;rn=fae803cdf914543828e5c5339c031aed&amp;skuId=4551620356171&amp;spm=a1z10.5-b.w4011-14789417929.90.58f73750Dss4JO"/>
    <hyperlink ref="I16" r:id="rId2" display="https://detail.tmall.com/item.htm?abbucket=9&amp;id=635755541429&amp;rn=fae803cdf914543828e5c5339c031aed&amp;skuId=4551620356166&amp;spm=a1z10.5-b.w4011-14789417929.90.58f73750Dss4JO"/>
    <hyperlink ref="I23" r:id="rId3" display="https://detail.tmall.com/item.htm?abbucket=9&amp;id=608236589609&amp;rn=8c49c1b43c594f71c2b1e760ec169d3d&amp;spm=a1z10.5-b.w4011-14789417929.72.14c63d277XfrHv&amp;skuId=4269028208522"/>
    <hyperlink ref="I24" r:id="rId4" display="https://detail.tmall.com/item.htm?abbucket=9&amp;id=608236589609&amp;rn=8c49c1b43c594f71c2b1e760ec169d3d&amp;skuId=4269028208523&amp;spm=a1z10.5-b.w4011-14789417929.72.14c63d277XfrHv"/>
    <hyperlink ref="I25" r:id="rId5" display="https://detail.tmall.com/item.htm?abbucket=9&amp;id=608236589609&amp;rn=8c49c1b43c594f71c2b1e760ec169d3d&amp;skuId=4269028208525&amp;spm=a1z10.5-b.w4011-14789417929.72.14c63d277XfrHv"/>
    <hyperlink ref="I28" r:id="rId6" display="https://item.taobao.com/item.htm?abbucket=3&amp;id=656786735880&amp;ns=1&amp;skuId=5037574378818&amp;spm=a21n57.1.0.0.3858523ctc6wDS"/>
    <hyperlink ref="L26" r:id="rId7" display="https://detail.tmall.com/item.htm?abbucket=18&amp;id=611878216362&amp;ns=1&amp;skuId=4796865906810&amp;spm=a21n57.1.0.0.73b4523cUnPFfv" tooltip="https://detail.tmall.com/item.htm?abbucket=18&amp;id=611878216362&amp;ns=1&amp;skuId=4796865906810&amp;spm=a21n57.1.0.0.73b4523cUnPFfv"/>
    <hyperlink ref="I26" r:id="rId7" display="https://detail.tmall.com/item.htm?abbucket=18&amp;id=611878216362&amp;ns=1&amp;skuId=4796865906810&amp;spm=a21n57.1.0.0.73b4523cUnPFfv" tooltip="https://detail.tmall.com/item.htm?abbucket=18&amp;id=611878216362&amp;ns=1&amp;skuId=4796865906810&amp;spm=a21n57.1.0.0.73b4523cUnPFfv"/>
    <hyperlink ref="I29" r:id="rId8" display="https://detail.tmall.com/item.htm?abbucket=9&amp;id=736651447364&amp;rn=ffa60ade4e79ec989500b2fa85aca006&amp;spm=a1z10.3-b.w4011-14789405706.62.33cc37ba2mBXnm&amp;skuId=5085431764100"/>
    <hyperlink ref="J5" r:id="rId9" display="https://item.taobao.com/item.htm?id=781570215534&amp;spm=a1z10.3-c-s.w4002-23557095015.9.218161f3k2HIe5&amp;skuId=5340576637041"/>
    <hyperlink ref="J7" r:id="rId10" display="https://item.taobao.com/item.htm?id=781570215534&amp;skuId=5340576637047&amp;spm=a1z10.3-c-s.w4002-23557095015.9.218161f3k2HIe5"/>
    <hyperlink ref="J8" r:id="rId11" display="达妙科技关节电机配线 XT30 2+2 端子线CAN线GH1.25线线材专拍-淘宝网 (taobao.com)"/>
    <hyperlink ref="J6" r:id="rId12" display="达妙科技关节电机配线 XT30 2+2 端子线CAN线GH1.25线线材专拍-淘宝网 (taobao.com)"/>
    <hyperlink ref="J3" r:id="rId13" display="https://item.taobao.com/item.htm?abbucket=17&amp;id=767305853444&amp;ns=1&amp;spm=a21n57.1.item.4.7713523cYvrGQW"/>
    <hyperlink ref="J4" r:id="rId14" display="https://item.taobao.com/item.htm?id=675214894503&amp;spm=a1z10.3-c-s.w4002-23557095015.12.531961f38CXuBL"/>
    <hyperlink ref="I5" r:id="rId9" display="https://item.taobao.com/item.htm?id=781570215534&amp;spm=a1z10.3-c-s.w4002-23557095015.9.218161f3k2HIe5&amp;skuId=5340576637041"/>
    <hyperlink ref="I7" r:id="rId10" display="https://item.taobao.com/item.htm?id=781570215534&amp;skuId=5340576637047&amp;spm=a1z10.3-c-s.w4002-23557095015.9.218161f3k2HIe5"/>
    <hyperlink ref="I6" r:id="rId12" display="达妙科技关节电机配线 XT30 2+2 端子线CAN线GH1.25线线材专拍-淘宝网 (taobao.com)"/>
    <hyperlink ref="I4" r:id="rId15" display="https://item.taobao.com/item.htm?id=675214894503&amp;spm=a1z10.3-c-s.w4002-23557095015.12.531961f38CXuBL&amp;skuId=4852544328338"/>
    <hyperlink ref="I3" r:id="rId16" display="https://item.taobao.com/item.htm?abbucket=17&amp;id=767305853444&amp;ns=1&amp;spm=a21n57.1.item.4.7713523cYvrGQW&amp;skuId=5440731611044"/>
    <hyperlink ref="I8" r:id="rId11" display="https://item.taobao.com/item.htm?id=781570215534&amp;skuId=5340576637049&amp;spm=a1z10.3-c-s.w4002-23557095015.9.218161f3k2HIe5"/>
    <hyperlink ref="I9" r:id="rId17" display="https://item.taobao.com/item.htm?id=639679565187&amp;spm=a1z10.3-c-s.w4002-23557095015.9.605361f3FTgW6b"/>
    <hyperlink ref="I10" r:id="rId18" display="https://item.taobao.com/item.htm?abbucket=14&amp;id=800912277956&amp;ns=1&amp;priceTId=2147bf4217173165784418472e32b3&amp;spm=a21n57.1.item.4.518f523cYK0JlL&amp;skuId=5625814459196"/>
    <hyperlink ref="I13" r:id="rId19" display="https://detail.tmall.com/item.htm?abbucket=9&amp;id=635755541429&amp;rn=fae803cdf914543828e5c5339c031aed&amp;spm=a1z10.5-b.w4011-14789417929.90.58f73750Dss4JO&amp;skuId=4556124369916"/>
    <hyperlink ref="I15" r:id="rId20" display="https://detail.tmall.com/item.htm?abbucket=9&amp;id=635755541429&amp;rn=fae803cdf914543828e5c5339c031aed&amp;spm=a1z10.5-b.w4011-14789417929.90.58f73750Dss4JO&amp;skuId=4551620356173"/>
    <hyperlink ref="I18" r:id="rId21" display="https://detail.tmall.com/item.htm?spm=a1z10.5-b.w4011-14789417929.90.66c564f7UCumYJ&amp;id=693377485791&amp;rn=d26e508268ad22e8b3e0dcd11ac26e29&amp;abbucket=9&amp;skuId=4920755308732"/>
    <hyperlink ref="I19" r:id="rId22" display="https://detail.tmall.com/item.htm?spm=a1z10.5-b.w4011-14789417929.90.66c564f7UCumYJ&amp;id=693377485791&amp;rn=d26e508268ad22e8b3e0dcd11ac26e29&amp;abbucket=9&amp;skuId=4920755308733"/>
    <hyperlink ref="I20" r:id="rId23" display="https://detail.tmall.com/item.htm?spm=a1z10.5-b.w4011-14789417929.90.66c564f7UCumYJ&amp;id=693377485791&amp;rn=d26e508268ad22e8b3e0dcd11ac26e29&amp;abbucket=9&amp;skuId=4920755308734"/>
    <hyperlink ref="I21" r:id="rId24" display="https://detail.tmall.com/item.htm?spm=a1z10.5-b.w4011-14789417929.90.66c564f7UCumYJ&amp;id=693377485791&amp;rn=d26e508268ad22e8b3e0dcd11ac26e29&amp;abbucket=9&amp;skuId=4920755308736"/>
    <hyperlink ref="I22" r:id="rId25" display="https://detail.tmall.com/item.htm?spm=a1z10.5-b.w4011-14789417929.90.66c564f7UCumYJ&amp;id=693377485791&amp;rn=d26e508268ad22e8b3e0dcd11ac26e29&amp;abbucket=9&amp;skuId=4920755308738"/>
    <hyperlink ref="I17" r:id="rId26" display="https://detail.tmall.com/item.htm?abbucket=9&amp;id=635755541429&amp;rn=fae803cdf914543828e5c5339c031aed&amp;spm=a1z10.5-b.w4011-14789417929.90.58f73750Dss4JO&amp;skuId=4555949761452"/>
    <hyperlink ref="I27" r:id="rId27" display="https://detail.tmall.com/item.htm?abbucket=3&amp;id=657886188083&amp;ns=1&amp;spm=a21n57.1.item.70.20ec523ci8RYdv&amp;skuId=4752840933627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005</dc:creator>
  <cp:lastModifiedBy>cxzgR</cp:lastModifiedBy>
  <dcterms:created xsi:type="dcterms:W3CDTF">2024-02-23T09:20:00Z</dcterms:created>
  <dcterms:modified xsi:type="dcterms:W3CDTF">2025-03-28T12:31:42Z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424A68D63C0C4C44A4E3F6593547A761_13</vt:lpwstr>
  </property>
  <property fmtid="{D5CDD505-2E9C-101B-9397-08002B2CF9AE}" pid="3" name="KSOProductBuildVer">
    <vt:lpwstr>2052-12.1.0.20305</vt:lpwstr>
  </property>
</Properties>
</file>